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_File/INSURANCE_BUSINESS/"/>
    </mc:Choice>
  </mc:AlternateContent>
  <xr:revisionPtr revIDLastSave="0" documentId="13_ncr:1_{9985A22D-9EAE-B94B-AD08-82EBD74EAE0C}" xr6:coauthVersionLast="47" xr6:coauthVersionMax="47" xr10:uidLastSave="{00000000-0000-0000-0000-000000000000}"/>
  <bookViews>
    <workbookView xWindow="0" yWindow="500" windowWidth="51200" windowHeight="27140" activeTab="1" xr2:uid="{89F7FCE6-E1C0-CA4E-974D-E40C055F5609}"/>
  </bookViews>
  <sheets>
    <sheet name="Tabelle1" sheetId="1" r:id="rId1"/>
    <sheet name="Dropdow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6" i="1"/>
  <c r="G23" i="1"/>
  <c r="G20" i="1"/>
  <c r="I6" i="2"/>
  <c r="I7" i="2" s="1"/>
  <c r="I8" i="2" s="1"/>
  <c r="I9" i="2" s="1"/>
  <c r="I10" i="2" s="1"/>
  <c r="I11" i="2" s="1"/>
  <c r="I12" i="2" s="1"/>
  <c r="I13" i="2" s="1"/>
  <c r="I14" i="2" s="1"/>
  <c r="I15" i="2" s="1"/>
  <c r="G8" i="1"/>
  <c r="G17" i="1"/>
  <c r="G14" i="1"/>
  <c r="G11" i="1"/>
  <c r="K6" i="2"/>
  <c r="K7" i="2" s="1"/>
  <c r="K8" i="2" s="1"/>
  <c r="K9" i="2" s="1"/>
  <c r="K10" i="2" s="1"/>
  <c r="K11" i="2" s="1"/>
  <c r="K12" i="2" s="1"/>
  <c r="K13" i="2" s="1"/>
  <c r="K14" i="2" s="1"/>
  <c r="K15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G30" i="1" l="1"/>
  <c r="G38" i="1" l="1"/>
  <c r="G41" i="1" s="1"/>
</calcChain>
</file>

<file path=xl/sharedStrings.xml><?xml version="1.0" encoding="utf-8"?>
<sst xmlns="http://schemas.openxmlformats.org/spreadsheetml/2006/main" count="119" uniqueCount="88">
  <si>
    <t>Prozesskostenrechner</t>
  </si>
  <si>
    <t xml:space="preserve">Die Kosten von Rechtsstreitigkeiten hängen von zahlreichen Faktoren ab und sind schwierig zu kalkulieren. Um zumindest Anhaltspunkte zur Höhe von Prozesskosten zu geben, steht Ihnen der nachfolgende Prozesskostenrechner zur Verfügung.
</t>
  </si>
  <si>
    <t>Streitwert EUR</t>
  </si>
  <si>
    <t>Streitwert</t>
  </si>
  <si>
    <t xml:space="preserve">Kosten Klagseinbringung bei Gericht </t>
  </si>
  <si>
    <t>Schriftsatz Anwalt</t>
  </si>
  <si>
    <t>Sachverständing-Kostenvorschuss</t>
  </si>
  <si>
    <t>Kosten Gutachten</t>
  </si>
  <si>
    <t>1 Stunde</t>
  </si>
  <si>
    <t>2 Stunden</t>
  </si>
  <si>
    <t>3 Stunden</t>
  </si>
  <si>
    <t>2 Stunde</t>
  </si>
  <si>
    <t>4 Stunden</t>
  </si>
  <si>
    <t>5 Stunden</t>
  </si>
  <si>
    <t>3 Stunde</t>
  </si>
  <si>
    <t>6 Stunden</t>
  </si>
  <si>
    <t>1.Streiverhalndung</t>
  </si>
  <si>
    <t>2. Streitverhandlung</t>
  </si>
  <si>
    <t>Kosten</t>
  </si>
  <si>
    <t>Kosten für Klagseinbringung</t>
  </si>
  <si>
    <t>Kosten Schriftsatz Anwalt</t>
  </si>
  <si>
    <t>Kosten Sachverständiger: in</t>
  </si>
  <si>
    <t>1. Streitverhandlung</t>
  </si>
  <si>
    <t>3. Streitverhandlung</t>
  </si>
  <si>
    <t>Summe ohne Berufung</t>
  </si>
  <si>
    <t>Berufung</t>
  </si>
  <si>
    <t>Gesamtkosten (Eigen)</t>
  </si>
  <si>
    <t>Gesamtkosten bei verlorenem Prozess</t>
  </si>
  <si>
    <t>Alle Angaben inkl. 20% Umsatzsteuer, Stand 2021</t>
  </si>
  <si>
    <t>7 Stunden</t>
  </si>
  <si>
    <t>8 Stunden</t>
  </si>
  <si>
    <t>9 Stunden</t>
  </si>
  <si>
    <t>10 Stunden</t>
  </si>
  <si>
    <t>3.Streitverhandlung</t>
  </si>
  <si>
    <t>ja</t>
  </si>
  <si>
    <t>nein</t>
  </si>
  <si>
    <t>nur in diesen Feldern auswählen</t>
  </si>
  <si>
    <t>400.53</t>
  </si>
  <si>
    <t>488.63</t>
  </si>
  <si>
    <t>561.94</t>
  </si>
  <si>
    <t>646.22</t>
  </si>
  <si>
    <t>743.15</t>
  </si>
  <si>
    <t>854.62</t>
  </si>
  <si>
    <t>982.82</t>
  </si>
  <si>
    <t>1130.24</t>
  </si>
  <si>
    <t>1299.78</t>
  </si>
  <si>
    <t>1347.87</t>
  </si>
  <si>
    <t>1397.74</t>
  </si>
  <si>
    <t>1449.46</t>
  </si>
  <si>
    <t>1503.08</t>
  </si>
  <si>
    <t>1558.7</t>
  </si>
  <si>
    <t>1616.37</t>
  </si>
  <si>
    <t>1676.18</t>
  </si>
  <si>
    <t>1738.2</t>
  </si>
  <si>
    <t>1802.51</t>
  </si>
  <si>
    <t>1869.21</t>
  </si>
  <si>
    <t>1938.37</t>
  </si>
  <si>
    <t>2010.08</t>
  </si>
  <si>
    <t>2084.46</t>
  </si>
  <si>
    <t>2161.59</t>
  </si>
  <si>
    <t>2241.56</t>
  </si>
  <si>
    <t>2324.5</t>
  </si>
  <si>
    <t>2410.5</t>
  </si>
  <si>
    <t>2458.71</t>
  </si>
  <si>
    <t>2507.89</t>
  </si>
  <si>
    <t>2558.05</t>
  </si>
  <si>
    <t>2609.21</t>
  </si>
  <si>
    <t>2661.4</t>
  </si>
  <si>
    <t>2714.62</t>
  </si>
  <si>
    <t>2768.91</t>
  </si>
  <si>
    <t>2824.3</t>
  </si>
  <si>
    <t>2880.77</t>
  </si>
  <si>
    <t>2938.4</t>
  </si>
  <si>
    <t>2997.16</t>
  </si>
  <si>
    <t>3057.1</t>
  </si>
  <si>
    <t>3118.25</t>
  </si>
  <si>
    <t>3180.61</t>
  </si>
  <si>
    <t>3244.22</t>
  </si>
  <si>
    <t>3309.11</t>
  </si>
  <si>
    <t>3375.3</t>
  </si>
  <si>
    <t>3442.8</t>
  </si>
  <si>
    <t>3511.65</t>
  </si>
  <si>
    <t>3581.88</t>
  </si>
  <si>
    <t>3653.53</t>
  </si>
  <si>
    <t>3726.6</t>
  </si>
  <si>
    <t>3801.13</t>
  </si>
  <si>
    <t>3877.14</t>
  </si>
  <si>
    <t>3954.69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</si>
</sst>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8">
    <font>
      <sz val="12"/>
      <color theme="1"/>
      <name val="Al Bayan"/>
      <family val="2"/>
    </font>
    <font>
      <sz val="8"/>
      <name val="Al Bayan"/>
      <family val="2"/>
    </font>
    <font>
      <sz val="11"/>
      <color theme="1"/>
      <name val="Avenir Book"/>
      <family val="2"/>
    </font>
    <font>
      <b/>
      <i/>
      <sz val="11"/>
      <color theme="1"/>
      <name val="Avenir Book"/>
      <family val="2"/>
    </font>
    <font>
      <b/>
      <sz val="16"/>
      <color theme="1"/>
      <name val="Avenir Book"/>
      <family val="2"/>
    </font>
    <font>
      <sz val="18"/>
      <color theme="1"/>
      <name val="Avenir Book"/>
      <family val="2"/>
    </font>
    <font>
      <sz val="12"/>
      <color theme="1"/>
      <name val="Optima Regular"/>
    </font>
    <font>
      <sz val="12"/>
      <color rgb="FF000000"/>
      <name val="Optima 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164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Tabelle1!A1:H44"/><Relationship Id="rId1" Type="http://schemas.openxmlformats.org/officeDocument/2006/relationships/hyperlink" Target="http://www.rechtsschutzversichert.a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211667</xdr:colOff>
      <xdr:row>35</xdr:row>
      <xdr:rowOff>115455</xdr:rowOff>
    </xdr:from>
    <xdr:to>
      <xdr:col>3</xdr:col>
      <xdr:colOff>577273</xdr:colOff>
      <xdr:row>39</xdr:row>
      <xdr:rowOff>153940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15C18-60D4-1376-635A-6C1BA67A974A}"/>
            </a:ext>
          </a:extLst>
        </xdr:cNvPr>
        <xdr:cNvSpPr txBox="1"/>
      </xdr:nvSpPr>
      <xdr:spPr>
        <a:xfrm>
          <a:off x="365606" y="7206288"/>
          <a:ext cx="2020455" cy="846667"/>
        </a:xfrm>
        <a:prstGeom prst="rect">
          <a:avLst/>
        </a:prstGeom>
        <a:solidFill>
          <a:schemeClr val="bg1">
            <a:lumMod val="85000"/>
          </a:schemeClr>
        </a:solidFill>
        <a:ln w="539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1">
              <a:latin typeface="Avenir Book" panose="02000503020000020003" pitchFamily="2" charset="0"/>
            </a:rPr>
            <a:t>Zurück zur Webseite</a:t>
          </a:r>
        </a:p>
        <a:p>
          <a:endParaRPr lang="de-DE" sz="1100"/>
        </a:p>
      </xdr:txBody>
    </xdr:sp>
    <xdr:clientData/>
  </xdr:twoCellAnchor>
  <xdr:twoCellAnchor>
    <xdr:from>
      <xdr:col>1</xdr:col>
      <xdr:colOff>192425</xdr:colOff>
      <xdr:row>31</xdr:row>
      <xdr:rowOff>105833</xdr:rowOff>
    </xdr:from>
    <xdr:to>
      <xdr:col>2</xdr:col>
      <xdr:colOff>750454</xdr:colOff>
      <xdr:row>33</xdr:row>
      <xdr:rowOff>182803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089C7-9ACF-AE99-D857-BB109E098B2B}"/>
            </a:ext>
          </a:extLst>
        </xdr:cNvPr>
        <xdr:cNvSpPr txBox="1"/>
      </xdr:nvSpPr>
      <xdr:spPr>
        <a:xfrm>
          <a:off x="346364" y="6388485"/>
          <a:ext cx="1385454" cy="481060"/>
        </a:xfrm>
        <a:prstGeom prst="rect">
          <a:avLst/>
        </a:prstGeom>
        <a:solidFill>
          <a:srgbClr val="FF0000"/>
        </a:solidFill>
        <a:ln w="539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>
              <a:latin typeface="Avenir Book" panose="02000503020000020003" pitchFamily="2" charset="0"/>
            </a:rPr>
            <a:t>Drucken</a:t>
          </a:r>
          <a:r>
            <a:rPr lang="de-DE" sz="1000" baseline="0">
              <a:latin typeface="Avenir Book" panose="02000503020000020003" pitchFamily="2" charset="0"/>
            </a:rPr>
            <a:t> als pdf.Datei</a:t>
          </a:r>
          <a:endParaRPr lang="de-DE" sz="1000">
            <a:latin typeface="Avenir Book" panose="02000503020000020003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CD24-79D6-C64C-B547-F814DE6F7F96}">
  <dimension ref="A1:H44"/>
  <sheetViews>
    <sheetView showGridLines="0" zoomScale="132" zoomScaleNormal="132" workbookViewId="0">
      <selection activeCell="G8" sqref="G8:G9"/>
    </sheetView>
  </sheetViews>
  <sheetFormatPr baseColWidth="10" defaultColWidth="0" defaultRowHeight="16" zeroHeight="1"/>
  <cols>
    <col min="1" max="1" width="2" style="1" customWidth="1"/>
    <col min="2" max="4" width="10.83203125" style="1" customWidth="1"/>
    <col min="5" max="5" width="2.1640625" style="1" customWidth="1"/>
    <col min="6" max="6" width="26.5" style="1" customWidth="1"/>
    <col min="7" max="7" width="22.83203125" style="1" customWidth="1"/>
    <col min="8" max="8" width="1.6640625" style="1" customWidth="1"/>
    <col min="9" max="16384" width="10.83203125" style="1" hidden="1"/>
  </cols>
  <sheetData>
    <row r="1" spans="2:7"/>
    <row r="2" spans="2:7">
      <c r="B2" s="17" t="s">
        <v>0</v>
      </c>
      <c r="C2" s="17"/>
      <c r="D2" s="17"/>
      <c r="E2" s="17"/>
      <c r="F2" s="17"/>
      <c r="G2" s="17"/>
    </row>
    <row r="3" spans="2:7">
      <c r="B3" s="17"/>
      <c r="C3" s="17"/>
      <c r="D3" s="17"/>
      <c r="E3" s="17"/>
      <c r="F3" s="17"/>
      <c r="G3" s="17"/>
    </row>
    <row r="4" spans="2:7"/>
    <row r="5" spans="2:7" ht="16" customHeight="1">
      <c r="B5" s="14" t="s">
        <v>1</v>
      </c>
      <c r="C5" s="14"/>
      <c r="D5" s="14"/>
      <c r="E5" s="14"/>
      <c r="F5" s="14"/>
      <c r="G5" s="14"/>
    </row>
    <row r="6" spans="2:7">
      <c r="B6" s="14"/>
      <c r="C6" s="14"/>
      <c r="D6" s="14"/>
      <c r="E6" s="14"/>
      <c r="F6" s="14"/>
      <c r="G6" s="14"/>
    </row>
    <row r="7" spans="2:7" ht="17" thickBot="1"/>
    <row r="8" spans="2:7" ht="17" thickBot="1">
      <c r="B8" s="10" t="s">
        <v>2</v>
      </c>
      <c r="C8" s="11"/>
      <c r="D8" s="12"/>
      <c r="F8" s="19" t="s">
        <v>19</v>
      </c>
      <c r="G8" s="8" t="str">
        <f>IFERROR(VLOOKUP(B9,Dropdown!A3:B53,2,FALSE),0)</f>
        <v>400.53</v>
      </c>
    </row>
    <row r="9" spans="2:7">
      <c r="B9" s="13">
        <v>500</v>
      </c>
      <c r="C9" s="13"/>
      <c r="D9" s="13"/>
      <c r="F9" s="19"/>
      <c r="G9" s="9"/>
    </row>
    <row r="10" spans="2:7">
      <c r="B10" s="13"/>
      <c r="C10" s="13"/>
      <c r="D10" s="13"/>
    </row>
    <row r="11" spans="2:7">
      <c r="F11" s="19" t="s">
        <v>20</v>
      </c>
      <c r="G11" s="8">
        <f>IFERROR(VLOOKUP(B9,Dropdown!A3:C53,3,FALSE),0)</f>
        <v>169.75</v>
      </c>
    </row>
    <row r="12" spans="2:7">
      <c r="F12" s="19"/>
      <c r="G12" s="9"/>
    </row>
    <row r="13" spans="2:7"/>
    <row r="14" spans="2:7">
      <c r="F14" s="19" t="s">
        <v>21</v>
      </c>
      <c r="G14" s="8">
        <f>IFERROR(VLOOKUP(B9,Dropdown!A3:D53,4,FALSE),0)</f>
        <v>1000</v>
      </c>
    </row>
    <row r="15" spans="2:7">
      <c r="F15" s="19"/>
      <c r="G15" s="9"/>
    </row>
    <row r="16" spans="2:7"/>
    <row r="17" spans="2:7">
      <c r="F17" s="19" t="s">
        <v>7</v>
      </c>
      <c r="G17" s="8">
        <f>IFERROR(VLOOKUP(B9,Dropdown!A3:E53,5,FALSE),0)</f>
        <v>250</v>
      </c>
    </row>
    <row r="18" spans="2:7">
      <c r="B18" s="15" t="s">
        <v>36</v>
      </c>
      <c r="C18" s="15"/>
      <c r="D18" s="15"/>
      <c r="F18" s="19"/>
      <c r="G18" s="9"/>
    </row>
    <row r="19" spans="2:7"/>
    <row r="20" spans="2:7">
      <c r="F20" s="2" t="s">
        <v>22</v>
      </c>
      <c r="G20" s="8">
        <f>IFERROR(VLOOKUP(F21,Dropdown!F3:G15,2,FALSE),0)</f>
        <v>0</v>
      </c>
    </row>
    <row r="21" spans="2:7">
      <c r="F21" s="3">
        <v>0</v>
      </c>
      <c r="G21" s="9"/>
    </row>
    <row r="22" spans="2:7"/>
    <row r="23" spans="2:7">
      <c r="F23" s="2" t="s">
        <v>17</v>
      </c>
      <c r="G23" s="8">
        <f>IFERROR(VLOOKUP(F24,Dropdown!H3:I15,2,FALSE),0)</f>
        <v>0</v>
      </c>
    </row>
    <row r="24" spans="2:7">
      <c r="F24" s="3"/>
      <c r="G24" s="9"/>
    </row>
    <row r="25" spans="2:7"/>
    <row r="26" spans="2:7">
      <c r="F26" s="2" t="s">
        <v>23</v>
      </c>
      <c r="G26" s="8">
        <f>IFERROR(VLOOKUP(F27,Dropdown!J3:K15,2,FALSE),0)</f>
        <v>0</v>
      </c>
    </row>
    <row r="27" spans="2:7">
      <c r="F27" s="4"/>
      <c r="G27" s="9"/>
    </row>
    <row r="28" spans="2:7"/>
    <row r="29" spans="2:7"/>
    <row r="30" spans="2:7">
      <c r="F30" s="20" t="s">
        <v>24</v>
      </c>
      <c r="G30" s="8" t="e">
        <f>SUM(G8+G11+G14+G17+G20+G23+G26)</f>
        <v>#VALUE!</v>
      </c>
    </row>
    <row r="31" spans="2:7">
      <c r="F31" s="21"/>
      <c r="G31" s="9"/>
    </row>
    <row r="32" spans="2:7"/>
    <row r="33" spans="2:7"/>
    <row r="34" spans="2:7">
      <c r="F34" s="2" t="s">
        <v>25</v>
      </c>
      <c r="G34" s="8">
        <f>IFERROR(VLOOKUP(F35,Dropdown!L3:M4,2,FALSE),0)</f>
        <v>0</v>
      </c>
    </row>
    <row r="35" spans="2:7">
      <c r="F35" s="3" t="s">
        <v>35</v>
      </c>
      <c r="G35" s="9"/>
    </row>
    <row r="36" spans="2:7"/>
    <row r="37" spans="2:7"/>
    <row r="38" spans="2:7">
      <c r="F38" s="19" t="s">
        <v>26</v>
      </c>
      <c r="G38" s="16" t="e">
        <f>SUM(G30+G34)</f>
        <v>#VALUE!</v>
      </c>
    </row>
    <row r="39" spans="2:7">
      <c r="F39" s="19"/>
      <c r="G39" s="16"/>
    </row>
    <row r="40" spans="2:7"/>
    <row r="41" spans="2:7" ht="34">
      <c r="F41" s="6" t="s">
        <v>27</v>
      </c>
      <c r="G41" s="7" t="e">
        <f>SUM(G38*1.7)</f>
        <v>#VALUE!</v>
      </c>
    </row>
    <row r="42" spans="2:7">
      <c r="G42" s="5"/>
    </row>
    <row r="43" spans="2:7">
      <c r="B43" s="18" t="s">
        <v>28</v>
      </c>
      <c r="C43" s="18"/>
      <c r="D43" s="18"/>
      <c r="E43" s="18"/>
      <c r="F43" s="18"/>
      <c r="G43" s="18"/>
    </row>
    <row r="44" spans="2:7"/>
  </sheetData>
  <mergeCells count="22">
    <mergeCell ref="G38:G39"/>
    <mergeCell ref="B2:G3"/>
    <mergeCell ref="B43:G43"/>
    <mergeCell ref="F8:F9"/>
    <mergeCell ref="F11:F12"/>
    <mergeCell ref="F14:F15"/>
    <mergeCell ref="F17:F18"/>
    <mergeCell ref="F38:F39"/>
    <mergeCell ref="F30:F31"/>
    <mergeCell ref="G14:G15"/>
    <mergeCell ref="G17:G18"/>
    <mergeCell ref="G34:G35"/>
    <mergeCell ref="G20:G21"/>
    <mergeCell ref="G23:G24"/>
    <mergeCell ref="G26:G27"/>
    <mergeCell ref="G30:G31"/>
    <mergeCell ref="B8:D8"/>
    <mergeCell ref="B9:D10"/>
    <mergeCell ref="B5:G6"/>
    <mergeCell ref="G8:G9"/>
    <mergeCell ref="G11:G12"/>
    <mergeCell ref="B18:D18"/>
  </mergeCells>
  <pageMargins left="0.25" right="0.25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EE9A050-F46E-5148-B954-F5E0A50D016C}">
          <x14:formula1>
            <xm:f>Dropdown!$A$3:$A$53</xm:f>
          </x14:formula1>
          <xm:sqref>B9:D10</xm:sqref>
        </x14:dataValidation>
        <x14:dataValidation type="list" allowBlank="1" showInputMessage="1" showErrorMessage="1" xr:uid="{44BDEBDA-31EA-934D-97E1-2FF8EC084E99}">
          <x14:formula1>
            <xm:f>Dropdown!$F$3:$F$15</xm:f>
          </x14:formula1>
          <xm:sqref>F21</xm:sqref>
        </x14:dataValidation>
        <x14:dataValidation type="list" allowBlank="1" showInputMessage="1" showErrorMessage="1" xr:uid="{72AFEB9D-F782-A34C-985E-E19BCD700566}">
          <x14:formula1>
            <xm:f>Dropdown!$H$4:$H$15</xm:f>
          </x14:formula1>
          <xm:sqref>F24</xm:sqref>
        </x14:dataValidation>
        <x14:dataValidation type="list" allowBlank="1" showInputMessage="1" showErrorMessage="1" xr:uid="{BD3F5309-27AF-E74B-87EC-1D41E147D62D}">
          <x14:formula1>
            <xm:f>Dropdown!$J$3:$J$15</xm:f>
          </x14:formula1>
          <xm:sqref>F27</xm:sqref>
        </x14:dataValidation>
        <x14:dataValidation type="list" allowBlank="1" showInputMessage="1" showErrorMessage="1" xr:uid="{266C8DFA-072A-1D47-B609-34D8E4605CF6}">
          <x14:formula1>
            <xm:f>Dropdown!$L$3:$L$4</xm:f>
          </x14:formula1>
          <xm:sqref>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EE56-B22F-8840-AE87-BD8864C3617B}">
  <dimension ref="A2:M53"/>
  <sheetViews>
    <sheetView tabSelected="1" workbookViewId="0">
      <selection activeCell="G21" sqref="G21"/>
    </sheetView>
  </sheetViews>
  <sheetFormatPr baseColWidth="10" defaultRowHeight="16"/>
  <cols>
    <col min="1" max="1" width="10.83203125" style="22"/>
    <col min="2" max="2" width="32.6640625" style="22" customWidth="1"/>
    <col min="3" max="3" width="25.5" style="22" customWidth="1"/>
    <col min="4" max="4" width="31.33203125" style="22" customWidth="1"/>
    <col min="5" max="5" width="25" style="22" customWidth="1"/>
    <col min="6" max="8" width="20" style="22" customWidth="1"/>
    <col min="9" max="10" width="22.83203125" style="22" customWidth="1"/>
    <col min="11" max="11" width="21.6640625" style="22" customWidth="1"/>
    <col min="12" max="12" width="19.5" style="22" customWidth="1"/>
    <col min="13" max="13" width="16.5" style="22" customWidth="1"/>
    <col min="14" max="16384" width="10.83203125" style="22"/>
  </cols>
  <sheetData>
    <row r="2" spans="1:13">
      <c r="A2" s="22" t="s">
        <v>3</v>
      </c>
      <c r="B2" s="22" t="s">
        <v>4</v>
      </c>
      <c r="C2" s="22" t="s">
        <v>5</v>
      </c>
      <c r="D2" s="22" t="s">
        <v>6</v>
      </c>
      <c r="E2" s="22" t="s">
        <v>7</v>
      </c>
      <c r="F2" s="22" t="s">
        <v>16</v>
      </c>
      <c r="G2" s="22" t="s">
        <v>18</v>
      </c>
      <c r="H2" s="22" t="s">
        <v>17</v>
      </c>
      <c r="I2" s="22" t="s">
        <v>18</v>
      </c>
      <c r="J2" s="22" t="s">
        <v>33</v>
      </c>
      <c r="K2" s="22" t="s">
        <v>18</v>
      </c>
      <c r="L2" s="22" t="s">
        <v>25</v>
      </c>
      <c r="M2" s="22" t="s">
        <v>18</v>
      </c>
    </row>
    <row r="3" spans="1:13">
      <c r="A3" s="25">
        <v>500</v>
      </c>
      <c r="B3" s="26" t="s">
        <v>37</v>
      </c>
      <c r="C3" s="23">
        <v>169.75</v>
      </c>
      <c r="D3" s="23">
        <v>1000</v>
      </c>
      <c r="E3" s="23">
        <v>250</v>
      </c>
      <c r="F3" s="22">
        <v>0</v>
      </c>
      <c r="G3" s="23">
        <v>0</v>
      </c>
      <c r="H3" s="22">
        <v>0</v>
      </c>
      <c r="I3" s="23">
        <v>0</v>
      </c>
      <c r="J3" s="22">
        <v>0</v>
      </c>
      <c r="K3" s="23">
        <v>0</v>
      </c>
      <c r="L3" s="23" t="s">
        <v>34</v>
      </c>
      <c r="M3" s="23">
        <v>3508.12</v>
      </c>
    </row>
    <row r="4" spans="1:13">
      <c r="A4" s="25">
        <v>1000</v>
      </c>
      <c r="B4" s="26" t="s">
        <v>38</v>
      </c>
      <c r="C4" s="23">
        <v>225.05</v>
      </c>
      <c r="D4" s="23">
        <v>1000</v>
      </c>
      <c r="E4" s="23">
        <v>250</v>
      </c>
      <c r="F4" s="23" t="s">
        <v>8</v>
      </c>
      <c r="G4" s="23">
        <v>1098</v>
      </c>
      <c r="H4" s="23" t="s">
        <v>8</v>
      </c>
      <c r="I4" s="23">
        <v>1098</v>
      </c>
      <c r="J4" s="23" t="s">
        <v>8</v>
      </c>
      <c r="K4" s="23">
        <v>1098</v>
      </c>
      <c r="L4" s="22" t="s">
        <v>35</v>
      </c>
      <c r="M4" s="24">
        <v>0</v>
      </c>
    </row>
    <row r="5" spans="1:13">
      <c r="A5" s="25">
        <v>2000</v>
      </c>
      <c r="B5" s="26" t="s">
        <v>39</v>
      </c>
      <c r="C5" s="23">
        <f>SUM(C4*1.45)</f>
        <v>326.32249999999999</v>
      </c>
      <c r="D5" s="23">
        <v>1000</v>
      </c>
      <c r="E5" s="23">
        <v>250</v>
      </c>
      <c r="F5" s="23" t="s">
        <v>9</v>
      </c>
      <c r="G5" s="23">
        <v>1647</v>
      </c>
      <c r="H5" s="23" t="s">
        <v>9</v>
      </c>
      <c r="I5" s="23">
        <v>1647</v>
      </c>
      <c r="J5" s="23" t="s">
        <v>9</v>
      </c>
      <c r="K5" s="23">
        <v>1647</v>
      </c>
    </row>
    <row r="6" spans="1:13">
      <c r="A6" s="25">
        <v>3000</v>
      </c>
      <c r="B6" s="26" t="s">
        <v>40</v>
      </c>
      <c r="C6" s="23">
        <f>SUM(C5*1.07)</f>
        <v>349.165075</v>
      </c>
      <c r="D6" s="23">
        <v>1000</v>
      </c>
      <c r="E6" s="23">
        <v>250</v>
      </c>
      <c r="F6" s="23" t="s">
        <v>10</v>
      </c>
      <c r="G6" s="23">
        <f>SUM(G5+549)</f>
        <v>2196</v>
      </c>
      <c r="H6" s="23" t="s">
        <v>10</v>
      </c>
      <c r="I6" s="23">
        <f t="shared" ref="I6:K6" si="0">SUM(I5+549)</f>
        <v>2196</v>
      </c>
      <c r="J6" s="23" t="s">
        <v>10</v>
      </c>
      <c r="K6" s="23">
        <f t="shared" si="0"/>
        <v>2196</v>
      </c>
    </row>
    <row r="7" spans="1:13">
      <c r="A7" s="25">
        <v>4000</v>
      </c>
      <c r="B7" s="26" t="s">
        <v>41</v>
      </c>
      <c r="C7" s="23">
        <f>SUM(C6*1.07)</f>
        <v>373.60663025000002</v>
      </c>
      <c r="D7" s="23">
        <v>1000</v>
      </c>
      <c r="E7" s="23">
        <v>250</v>
      </c>
      <c r="F7" s="23" t="s">
        <v>11</v>
      </c>
      <c r="G7" s="23">
        <f>SUM(G6+322)</f>
        <v>2518</v>
      </c>
      <c r="H7" s="23" t="s">
        <v>11</v>
      </c>
      <c r="I7" s="23">
        <f t="shared" ref="I7:K15" si="1">SUM(I6+322)</f>
        <v>2518</v>
      </c>
      <c r="J7" s="23" t="s">
        <v>11</v>
      </c>
      <c r="K7" s="23">
        <f t="shared" si="1"/>
        <v>2518</v>
      </c>
    </row>
    <row r="8" spans="1:13">
      <c r="A8" s="25">
        <v>5000</v>
      </c>
      <c r="B8" s="26" t="s">
        <v>42</v>
      </c>
      <c r="C8" s="23">
        <f t="shared" ref="C8:C19" si="2">SUM(C7*1.07)</f>
        <v>399.75909436750004</v>
      </c>
      <c r="D8" s="23">
        <v>1000</v>
      </c>
      <c r="E8" s="23">
        <f>SUM(E7*1.14)</f>
        <v>285</v>
      </c>
      <c r="F8" s="23" t="s">
        <v>12</v>
      </c>
      <c r="G8" s="23">
        <f t="shared" ref="G8:G15" si="3">SUM(G7+322)</f>
        <v>2840</v>
      </c>
      <c r="H8" s="23" t="s">
        <v>12</v>
      </c>
      <c r="I8" s="23">
        <f t="shared" si="1"/>
        <v>2840</v>
      </c>
      <c r="J8" s="23" t="s">
        <v>12</v>
      </c>
      <c r="K8" s="23">
        <f t="shared" si="1"/>
        <v>2840</v>
      </c>
    </row>
    <row r="9" spans="1:13">
      <c r="A9" s="25">
        <v>6000</v>
      </c>
      <c r="B9" s="26" t="s">
        <v>43</v>
      </c>
      <c r="C9" s="23">
        <f t="shared" si="2"/>
        <v>427.74223097322505</v>
      </c>
      <c r="D9" s="23">
        <v>1000</v>
      </c>
      <c r="E9" s="23">
        <f>E8</f>
        <v>285</v>
      </c>
      <c r="F9" s="23" t="s">
        <v>13</v>
      </c>
      <c r="G9" s="23">
        <f t="shared" si="3"/>
        <v>3162</v>
      </c>
      <c r="H9" s="23" t="s">
        <v>13</v>
      </c>
      <c r="I9" s="23">
        <f t="shared" si="1"/>
        <v>3162</v>
      </c>
      <c r="J9" s="23" t="s">
        <v>13</v>
      </c>
      <c r="K9" s="23">
        <f t="shared" si="1"/>
        <v>3162</v>
      </c>
    </row>
    <row r="10" spans="1:13">
      <c r="A10" s="25">
        <v>7000</v>
      </c>
      <c r="B10" s="26" t="s">
        <v>44</v>
      </c>
      <c r="C10" s="23">
        <f t="shared" si="2"/>
        <v>457.68418714135083</v>
      </c>
      <c r="D10" s="23">
        <v>1000</v>
      </c>
      <c r="E10" s="23">
        <f t="shared" ref="E10:E12" si="4">E9</f>
        <v>285</v>
      </c>
      <c r="F10" s="23" t="s">
        <v>14</v>
      </c>
      <c r="G10" s="23">
        <f t="shared" si="3"/>
        <v>3484</v>
      </c>
      <c r="H10" s="23" t="s">
        <v>14</v>
      </c>
      <c r="I10" s="23">
        <f t="shared" si="1"/>
        <v>3484</v>
      </c>
      <c r="J10" s="23" t="s">
        <v>14</v>
      </c>
      <c r="K10" s="23">
        <f t="shared" si="1"/>
        <v>3484</v>
      </c>
    </row>
    <row r="11" spans="1:13">
      <c r="A11" s="25">
        <v>8000</v>
      </c>
      <c r="B11" s="26" t="s">
        <v>45</v>
      </c>
      <c r="C11" s="23">
        <f t="shared" si="2"/>
        <v>489.72208024124541</v>
      </c>
      <c r="D11" s="23">
        <v>1000</v>
      </c>
      <c r="E11" s="23">
        <f t="shared" si="4"/>
        <v>285</v>
      </c>
      <c r="F11" s="23" t="s">
        <v>15</v>
      </c>
      <c r="G11" s="23">
        <f t="shared" si="3"/>
        <v>3806</v>
      </c>
      <c r="H11" s="23" t="s">
        <v>15</v>
      </c>
      <c r="I11" s="23">
        <f t="shared" si="1"/>
        <v>3806</v>
      </c>
      <c r="J11" s="23" t="s">
        <v>15</v>
      </c>
      <c r="K11" s="23">
        <f t="shared" si="1"/>
        <v>3806</v>
      </c>
    </row>
    <row r="12" spans="1:13">
      <c r="A12" s="25">
        <v>9000</v>
      </c>
      <c r="B12" s="26" t="s">
        <v>46</v>
      </c>
      <c r="C12" s="23">
        <f t="shared" si="2"/>
        <v>524.00262585813266</v>
      </c>
      <c r="D12" s="23">
        <v>1000</v>
      </c>
      <c r="E12" s="23">
        <f t="shared" si="4"/>
        <v>285</v>
      </c>
      <c r="F12" s="23" t="s">
        <v>29</v>
      </c>
      <c r="G12" s="23">
        <f t="shared" si="3"/>
        <v>4128</v>
      </c>
      <c r="H12" s="23" t="s">
        <v>29</v>
      </c>
      <c r="I12" s="23">
        <f t="shared" si="1"/>
        <v>4128</v>
      </c>
      <c r="J12" s="23" t="s">
        <v>29</v>
      </c>
      <c r="K12" s="23">
        <f t="shared" si="1"/>
        <v>4128</v>
      </c>
    </row>
    <row r="13" spans="1:13">
      <c r="A13" s="25">
        <v>10000</v>
      </c>
      <c r="B13" s="26" t="s">
        <v>47</v>
      </c>
      <c r="C13" s="23">
        <f t="shared" si="2"/>
        <v>560.68280966820203</v>
      </c>
      <c r="D13" s="23">
        <v>1000</v>
      </c>
      <c r="E13" s="23">
        <f>SUM(E12*1.25)</f>
        <v>356.25</v>
      </c>
      <c r="F13" s="23" t="s">
        <v>30</v>
      </c>
      <c r="G13" s="23">
        <f t="shared" si="3"/>
        <v>4450</v>
      </c>
      <c r="H13" s="23" t="s">
        <v>30</v>
      </c>
      <c r="I13" s="23">
        <f t="shared" si="1"/>
        <v>4450</v>
      </c>
      <c r="J13" s="23" t="s">
        <v>30</v>
      </c>
      <c r="K13" s="23">
        <f t="shared" si="1"/>
        <v>4450</v>
      </c>
    </row>
    <row r="14" spans="1:13">
      <c r="A14" s="25">
        <v>11000</v>
      </c>
      <c r="B14" s="26" t="s">
        <v>48</v>
      </c>
      <c r="C14" s="23">
        <f t="shared" si="2"/>
        <v>599.93060634497624</v>
      </c>
      <c r="D14" s="23">
        <v>1000</v>
      </c>
      <c r="E14" s="23">
        <f t="shared" ref="E14:E17" si="5">SUM(E13*1.25)</f>
        <v>445.3125</v>
      </c>
      <c r="F14" s="23" t="s">
        <v>31</v>
      </c>
      <c r="G14" s="23">
        <f t="shared" si="3"/>
        <v>4772</v>
      </c>
      <c r="H14" s="23" t="s">
        <v>31</v>
      </c>
      <c r="I14" s="23">
        <f t="shared" si="1"/>
        <v>4772</v>
      </c>
      <c r="J14" s="23" t="s">
        <v>31</v>
      </c>
      <c r="K14" s="23">
        <f t="shared" si="1"/>
        <v>4772</v>
      </c>
    </row>
    <row r="15" spans="1:13">
      <c r="A15" s="25">
        <v>12000</v>
      </c>
      <c r="B15" s="26" t="s">
        <v>49</v>
      </c>
      <c r="C15" s="23">
        <f t="shared" si="2"/>
        <v>641.92574878912467</v>
      </c>
      <c r="D15" s="23">
        <v>1000</v>
      </c>
      <c r="E15" s="23">
        <f t="shared" si="5"/>
        <v>556.640625</v>
      </c>
      <c r="F15" s="23" t="s">
        <v>32</v>
      </c>
      <c r="G15" s="23">
        <f t="shared" si="3"/>
        <v>5094</v>
      </c>
      <c r="H15" s="23" t="s">
        <v>32</v>
      </c>
      <c r="I15" s="23">
        <f t="shared" si="1"/>
        <v>5094</v>
      </c>
      <c r="J15" s="23" t="s">
        <v>32</v>
      </c>
      <c r="K15" s="23">
        <f t="shared" si="1"/>
        <v>5094</v>
      </c>
    </row>
    <row r="16" spans="1:13">
      <c r="A16" s="25">
        <v>13000</v>
      </c>
      <c r="B16" s="26" t="s">
        <v>50</v>
      </c>
      <c r="C16" s="23">
        <f t="shared" si="2"/>
        <v>686.86055120436345</v>
      </c>
      <c r="D16" s="23">
        <v>1000</v>
      </c>
      <c r="E16" s="23">
        <f t="shared" si="5"/>
        <v>695.80078125</v>
      </c>
      <c r="F16" s="23"/>
      <c r="G16" s="23"/>
      <c r="H16" s="23"/>
    </row>
    <row r="17" spans="1:8">
      <c r="A17" s="25">
        <v>14000</v>
      </c>
      <c r="B17" s="26" t="s">
        <v>51</v>
      </c>
      <c r="C17" s="23">
        <f t="shared" si="2"/>
        <v>734.94078978866889</v>
      </c>
      <c r="D17" s="23">
        <v>1000</v>
      </c>
      <c r="E17" s="23">
        <f t="shared" si="5"/>
        <v>869.7509765625</v>
      </c>
      <c r="F17" s="23"/>
      <c r="G17" s="23"/>
      <c r="H17" s="23"/>
    </row>
    <row r="18" spans="1:8">
      <c r="A18" s="25">
        <v>15000</v>
      </c>
      <c r="B18" s="26" t="s">
        <v>52</v>
      </c>
      <c r="C18" s="23">
        <f t="shared" si="2"/>
        <v>786.3866450738758</v>
      </c>
      <c r="D18" s="23">
        <v>1000</v>
      </c>
      <c r="E18" s="23">
        <f>SUM(E17*1.25)</f>
        <v>1087.188720703125</v>
      </c>
      <c r="F18" s="23"/>
      <c r="G18" s="23"/>
      <c r="H18" s="23"/>
    </row>
    <row r="19" spans="1:8">
      <c r="A19" s="25">
        <v>16000</v>
      </c>
      <c r="B19" s="26" t="s">
        <v>53</v>
      </c>
      <c r="C19" s="23">
        <f t="shared" si="2"/>
        <v>841.43371022904716</v>
      </c>
      <c r="D19" s="23">
        <v>1000</v>
      </c>
      <c r="E19" s="23">
        <f>E18</f>
        <v>1087.188720703125</v>
      </c>
      <c r="F19" s="23"/>
      <c r="G19" s="23"/>
      <c r="H19" s="23"/>
    </row>
    <row r="20" spans="1:8">
      <c r="A20" s="25">
        <v>17000</v>
      </c>
      <c r="B20" s="26" t="s">
        <v>54</v>
      </c>
      <c r="C20" s="23">
        <f>SUM(C19*1.025)</f>
        <v>862.46955298477326</v>
      </c>
      <c r="D20" s="23">
        <v>1000</v>
      </c>
      <c r="E20" s="23">
        <f t="shared" ref="E20:E53" si="6">E19</f>
        <v>1087.188720703125</v>
      </c>
      <c r="F20" s="23"/>
      <c r="G20" s="23"/>
      <c r="H20" s="23"/>
    </row>
    <row r="21" spans="1:8">
      <c r="A21" s="25">
        <v>18000</v>
      </c>
      <c r="B21" s="26" t="s">
        <v>55</v>
      </c>
      <c r="C21" s="23">
        <f t="shared" ref="C21:C53" si="7">SUM(C20*1.025)</f>
        <v>884.03129180939254</v>
      </c>
      <c r="D21" s="23">
        <v>1000</v>
      </c>
      <c r="E21" s="23">
        <f t="shared" si="6"/>
        <v>1087.188720703125</v>
      </c>
      <c r="F21" s="23"/>
      <c r="G21" s="23"/>
      <c r="H21" s="23"/>
    </row>
    <row r="22" spans="1:8">
      <c r="A22" s="25">
        <v>19000</v>
      </c>
      <c r="B22" s="26" t="s">
        <v>56</v>
      </c>
      <c r="C22" s="23">
        <f t="shared" si="7"/>
        <v>906.13207410462724</v>
      </c>
      <c r="D22" s="23">
        <v>1000</v>
      </c>
      <c r="E22" s="23">
        <f t="shared" si="6"/>
        <v>1087.188720703125</v>
      </c>
      <c r="F22" s="23"/>
      <c r="G22" s="23"/>
      <c r="H22" s="23"/>
    </row>
    <row r="23" spans="1:8">
      <c r="A23" s="25">
        <v>20000</v>
      </c>
      <c r="B23" s="26" t="s">
        <v>57</v>
      </c>
      <c r="C23" s="23">
        <f t="shared" si="7"/>
        <v>928.78537595724288</v>
      </c>
      <c r="D23" s="23">
        <v>1000</v>
      </c>
      <c r="E23" s="23">
        <f t="shared" si="6"/>
        <v>1087.188720703125</v>
      </c>
      <c r="F23" s="23"/>
      <c r="G23" s="23"/>
      <c r="H23" s="23"/>
    </row>
    <row r="24" spans="1:8">
      <c r="A24" s="25">
        <v>21000</v>
      </c>
      <c r="B24" s="26" t="s">
        <v>58</v>
      </c>
      <c r="C24" s="23">
        <f t="shared" si="7"/>
        <v>952.0050103561739</v>
      </c>
      <c r="D24" s="23">
        <v>1000</v>
      </c>
      <c r="E24" s="23">
        <f t="shared" si="6"/>
        <v>1087.188720703125</v>
      </c>
    </row>
    <row r="25" spans="1:8">
      <c r="A25" s="25">
        <v>22000</v>
      </c>
      <c r="B25" s="26" t="s">
        <v>59</v>
      </c>
      <c r="C25" s="23">
        <f t="shared" si="7"/>
        <v>975.80513561507814</v>
      </c>
      <c r="D25" s="23">
        <v>1000</v>
      </c>
      <c r="E25" s="23">
        <f t="shared" si="6"/>
        <v>1087.188720703125</v>
      </c>
    </row>
    <row r="26" spans="1:8">
      <c r="A26" s="25">
        <v>23000</v>
      </c>
      <c r="B26" s="26" t="s">
        <v>60</v>
      </c>
      <c r="C26" s="23">
        <f t="shared" si="7"/>
        <v>1000.200264005455</v>
      </c>
      <c r="D26" s="23">
        <v>1000</v>
      </c>
      <c r="E26" s="23">
        <f t="shared" si="6"/>
        <v>1087.188720703125</v>
      </c>
    </row>
    <row r="27" spans="1:8">
      <c r="A27" s="25">
        <v>24000</v>
      </c>
      <c r="B27" s="26" t="s">
        <v>61</v>
      </c>
      <c r="C27" s="23">
        <f t="shared" si="7"/>
        <v>1025.2052706055913</v>
      </c>
      <c r="D27" s="23">
        <v>1000</v>
      </c>
      <c r="E27" s="23">
        <f t="shared" si="6"/>
        <v>1087.188720703125</v>
      </c>
    </row>
    <row r="28" spans="1:8">
      <c r="A28" s="25">
        <v>25000</v>
      </c>
      <c r="B28" s="26" t="s">
        <v>62</v>
      </c>
      <c r="C28" s="23">
        <f t="shared" si="7"/>
        <v>1050.8354023707309</v>
      </c>
      <c r="D28" s="23">
        <v>1000</v>
      </c>
      <c r="E28" s="23">
        <f t="shared" si="6"/>
        <v>1087.188720703125</v>
      </c>
    </row>
    <row r="29" spans="1:8">
      <c r="A29" s="25">
        <v>26000</v>
      </c>
      <c r="B29" s="26" t="s">
        <v>63</v>
      </c>
      <c r="C29" s="23">
        <f t="shared" si="7"/>
        <v>1077.1062874299992</v>
      </c>
      <c r="D29" s="23">
        <v>1000</v>
      </c>
      <c r="E29" s="23">
        <f t="shared" si="6"/>
        <v>1087.188720703125</v>
      </c>
    </row>
    <row r="30" spans="1:8">
      <c r="A30" s="25">
        <v>27000</v>
      </c>
      <c r="B30" s="26" t="s">
        <v>64</v>
      </c>
      <c r="C30" s="23">
        <f t="shared" si="7"/>
        <v>1104.0339446157491</v>
      </c>
      <c r="D30" s="23">
        <v>1000</v>
      </c>
      <c r="E30" s="23">
        <f t="shared" si="6"/>
        <v>1087.188720703125</v>
      </c>
    </row>
    <row r="31" spans="1:8">
      <c r="A31" s="25">
        <v>28000</v>
      </c>
      <c r="B31" s="26" t="s">
        <v>65</v>
      </c>
      <c r="C31" s="23">
        <f t="shared" si="7"/>
        <v>1131.6347932311428</v>
      </c>
      <c r="D31" s="23">
        <v>1000</v>
      </c>
      <c r="E31" s="23">
        <f t="shared" si="6"/>
        <v>1087.188720703125</v>
      </c>
    </row>
    <row r="32" spans="1:8">
      <c r="A32" s="25">
        <v>29000</v>
      </c>
      <c r="B32" s="26" t="s">
        <v>66</v>
      </c>
      <c r="C32" s="23">
        <f t="shared" si="7"/>
        <v>1159.9256630619213</v>
      </c>
      <c r="D32" s="23">
        <v>1000</v>
      </c>
      <c r="E32" s="23">
        <f t="shared" si="6"/>
        <v>1087.188720703125</v>
      </c>
    </row>
    <row r="33" spans="1:5">
      <c r="A33" s="25">
        <v>30000</v>
      </c>
      <c r="B33" s="26" t="s">
        <v>67</v>
      </c>
      <c r="C33" s="23">
        <f t="shared" si="7"/>
        <v>1188.9238046384692</v>
      </c>
      <c r="D33" s="23">
        <v>1000</v>
      </c>
      <c r="E33" s="23">
        <f t="shared" si="6"/>
        <v>1087.188720703125</v>
      </c>
    </row>
    <row r="34" spans="1:5">
      <c r="A34" s="25">
        <v>31000</v>
      </c>
      <c r="B34" s="26" t="s">
        <v>68</v>
      </c>
      <c r="C34" s="23">
        <f t="shared" si="7"/>
        <v>1218.6468997544307</v>
      </c>
      <c r="D34" s="23">
        <v>1000</v>
      </c>
      <c r="E34" s="23">
        <f t="shared" si="6"/>
        <v>1087.188720703125</v>
      </c>
    </row>
    <row r="35" spans="1:5">
      <c r="A35" s="25">
        <v>32000</v>
      </c>
      <c r="B35" s="26" t="s">
        <v>69</v>
      </c>
      <c r="C35" s="23">
        <f t="shared" si="7"/>
        <v>1249.1130722482915</v>
      </c>
      <c r="D35" s="23">
        <v>1000</v>
      </c>
      <c r="E35" s="23">
        <f t="shared" si="6"/>
        <v>1087.188720703125</v>
      </c>
    </row>
    <row r="36" spans="1:5">
      <c r="A36" s="25">
        <v>33000</v>
      </c>
      <c r="B36" s="26" t="s">
        <v>70</v>
      </c>
      <c r="C36" s="23">
        <f t="shared" si="7"/>
        <v>1280.3408990544985</v>
      </c>
      <c r="D36" s="23">
        <v>1000</v>
      </c>
      <c r="E36" s="23">
        <f t="shared" si="6"/>
        <v>1087.188720703125</v>
      </c>
    </row>
    <row r="37" spans="1:5">
      <c r="A37" s="25">
        <v>34000</v>
      </c>
      <c r="B37" s="26" t="s">
        <v>71</v>
      </c>
      <c r="C37" s="23">
        <f t="shared" si="7"/>
        <v>1312.3494215308608</v>
      </c>
      <c r="D37" s="23">
        <v>1000</v>
      </c>
      <c r="E37" s="23">
        <f t="shared" si="6"/>
        <v>1087.188720703125</v>
      </c>
    </row>
    <row r="38" spans="1:5">
      <c r="A38" s="25">
        <v>35000</v>
      </c>
      <c r="B38" s="26" t="s">
        <v>72</v>
      </c>
      <c r="C38" s="23">
        <f t="shared" si="7"/>
        <v>1345.1581570691321</v>
      </c>
      <c r="D38" s="23">
        <v>1000</v>
      </c>
      <c r="E38" s="23">
        <f t="shared" si="6"/>
        <v>1087.188720703125</v>
      </c>
    </row>
    <row r="39" spans="1:5">
      <c r="A39" s="25">
        <v>36000</v>
      </c>
      <c r="B39" s="26" t="s">
        <v>73</v>
      </c>
      <c r="C39" s="23">
        <f t="shared" si="7"/>
        <v>1378.7871109958603</v>
      </c>
      <c r="D39" s="23">
        <v>1000</v>
      </c>
      <c r="E39" s="23">
        <f t="shared" si="6"/>
        <v>1087.188720703125</v>
      </c>
    </row>
    <row r="40" spans="1:5">
      <c r="A40" s="25">
        <v>37000</v>
      </c>
      <c r="B40" s="26" t="s">
        <v>74</v>
      </c>
      <c r="C40" s="23">
        <f t="shared" si="7"/>
        <v>1413.2567887707567</v>
      </c>
      <c r="D40" s="23">
        <v>1000</v>
      </c>
      <c r="E40" s="23">
        <f t="shared" si="6"/>
        <v>1087.188720703125</v>
      </c>
    </row>
    <row r="41" spans="1:5">
      <c r="A41" s="25">
        <v>38000</v>
      </c>
      <c r="B41" s="26" t="s">
        <v>75</v>
      </c>
      <c r="C41" s="23">
        <f t="shared" si="7"/>
        <v>1448.5882084900254</v>
      </c>
      <c r="D41" s="23">
        <v>1000</v>
      </c>
      <c r="E41" s="23">
        <f t="shared" si="6"/>
        <v>1087.188720703125</v>
      </c>
    </row>
    <row r="42" spans="1:5">
      <c r="A42" s="25">
        <v>39000</v>
      </c>
      <c r="B42" s="26" t="s">
        <v>76</v>
      </c>
      <c r="C42" s="23">
        <f t="shared" si="7"/>
        <v>1484.8029137022759</v>
      </c>
      <c r="D42" s="23">
        <v>1000</v>
      </c>
      <c r="E42" s="23">
        <f t="shared" si="6"/>
        <v>1087.188720703125</v>
      </c>
    </row>
    <row r="43" spans="1:5">
      <c r="A43" s="25">
        <v>40000</v>
      </c>
      <c r="B43" s="26" t="s">
        <v>77</v>
      </c>
      <c r="C43" s="23">
        <f t="shared" si="7"/>
        <v>1521.9229865448326</v>
      </c>
      <c r="D43" s="23">
        <v>1000</v>
      </c>
      <c r="E43" s="23">
        <f t="shared" si="6"/>
        <v>1087.188720703125</v>
      </c>
    </row>
    <row r="44" spans="1:5">
      <c r="A44" s="25">
        <v>41000</v>
      </c>
      <c r="B44" s="26" t="s">
        <v>78</v>
      </c>
      <c r="C44" s="23">
        <f t="shared" si="7"/>
        <v>1559.9710612084532</v>
      </c>
      <c r="D44" s="23">
        <v>1000</v>
      </c>
      <c r="E44" s="23">
        <f t="shared" si="6"/>
        <v>1087.188720703125</v>
      </c>
    </row>
    <row r="45" spans="1:5">
      <c r="A45" s="25">
        <v>42000</v>
      </c>
      <c r="B45" s="26" t="s">
        <v>79</v>
      </c>
      <c r="C45" s="23">
        <f t="shared" si="7"/>
        <v>1598.9703377386643</v>
      </c>
      <c r="D45" s="23">
        <v>1000</v>
      </c>
      <c r="E45" s="23">
        <f t="shared" si="6"/>
        <v>1087.188720703125</v>
      </c>
    </row>
    <row r="46" spans="1:5">
      <c r="A46" s="25">
        <v>43000</v>
      </c>
      <c r="B46" s="26" t="s">
        <v>80</v>
      </c>
      <c r="C46" s="23">
        <f t="shared" si="7"/>
        <v>1638.9445961821307</v>
      </c>
      <c r="D46" s="23">
        <v>1000</v>
      </c>
      <c r="E46" s="23">
        <f t="shared" si="6"/>
        <v>1087.188720703125</v>
      </c>
    </row>
    <row r="47" spans="1:5">
      <c r="A47" s="25">
        <v>44000</v>
      </c>
      <c r="B47" s="26" t="s">
        <v>81</v>
      </c>
      <c r="C47" s="23">
        <f t="shared" si="7"/>
        <v>1679.9182110866839</v>
      </c>
      <c r="D47" s="23">
        <v>1000</v>
      </c>
      <c r="E47" s="23">
        <f t="shared" si="6"/>
        <v>1087.188720703125</v>
      </c>
    </row>
    <row r="48" spans="1:5">
      <c r="A48" s="25">
        <v>45000</v>
      </c>
      <c r="B48" s="26" t="s">
        <v>82</v>
      </c>
      <c r="C48" s="23">
        <f t="shared" si="7"/>
        <v>1721.9161663638508</v>
      </c>
      <c r="D48" s="23">
        <v>1000</v>
      </c>
      <c r="E48" s="23">
        <f t="shared" si="6"/>
        <v>1087.188720703125</v>
      </c>
    </row>
    <row r="49" spans="1:5">
      <c r="A49" s="25">
        <v>46000</v>
      </c>
      <c r="B49" s="26" t="s">
        <v>83</v>
      </c>
      <c r="C49" s="23">
        <f t="shared" si="7"/>
        <v>1764.9640705229469</v>
      </c>
      <c r="D49" s="23">
        <v>1000</v>
      </c>
      <c r="E49" s="23">
        <f t="shared" si="6"/>
        <v>1087.188720703125</v>
      </c>
    </row>
    <row r="50" spans="1:5">
      <c r="A50" s="25">
        <v>47000</v>
      </c>
      <c r="B50" s="26" t="s">
        <v>84</v>
      </c>
      <c r="C50" s="23">
        <f t="shared" si="7"/>
        <v>1809.0881722860204</v>
      </c>
      <c r="D50" s="23">
        <v>1000</v>
      </c>
      <c r="E50" s="23">
        <f t="shared" si="6"/>
        <v>1087.188720703125</v>
      </c>
    </row>
    <row r="51" spans="1:5">
      <c r="A51" s="25">
        <v>48000</v>
      </c>
      <c r="B51" s="26" t="s">
        <v>85</v>
      </c>
      <c r="C51" s="23">
        <f t="shared" si="7"/>
        <v>1854.3153765931706</v>
      </c>
      <c r="D51" s="23">
        <v>1000</v>
      </c>
      <c r="E51" s="23">
        <f t="shared" si="6"/>
        <v>1087.188720703125</v>
      </c>
    </row>
    <row r="52" spans="1:5">
      <c r="A52" s="25">
        <v>49000</v>
      </c>
      <c r="B52" s="26" t="s">
        <v>86</v>
      </c>
      <c r="C52" s="23">
        <f t="shared" si="7"/>
        <v>1900.6732610079998</v>
      </c>
      <c r="D52" s="23">
        <v>1000</v>
      </c>
      <c r="E52" s="23">
        <f t="shared" si="6"/>
        <v>1087.188720703125</v>
      </c>
    </row>
    <row r="53" spans="1:5">
      <c r="A53" s="25">
        <v>50000</v>
      </c>
      <c r="B53" s="26" t="s">
        <v>87</v>
      </c>
      <c r="C53" s="23">
        <f t="shared" si="7"/>
        <v>1948.1900925331997</v>
      </c>
      <c r="D53" s="23">
        <v>1000</v>
      </c>
      <c r="E53" s="23">
        <f t="shared" si="6"/>
        <v>1087.188720703125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Suler </dc:creator>
  <cp:lastModifiedBy>Bernhard Suler </cp:lastModifiedBy>
  <dcterms:created xsi:type="dcterms:W3CDTF">2023-02-19T16:18:35Z</dcterms:created>
  <dcterms:modified xsi:type="dcterms:W3CDTF">2025-07-18T08:44:52Z</dcterms:modified>
</cp:coreProperties>
</file>